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Prestaciones, Beneficios, Otros" sheetId="1" r:id="rId1"/>
    <sheet name="Evolucion IPREM_SMI_IPC_PIB" sheetId="2" r:id="rId2"/>
    <sheet name="Vinculaciones al IPREM" sheetId="3" r:id="rId3"/>
  </sheets>
  <definedNames/>
  <calcPr fullCalcOnLoad="1"/>
</workbook>
</file>

<file path=xl/sharedStrings.xml><?xml version="1.0" encoding="utf-8"?>
<sst xmlns="http://schemas.openxmlformats.org/spreadsheetml/2006/main" count="88" uniqueCount="35">
  <si>
    <t>IPREM</t>
  </si>
  <si>
    <t>anual</t>
  </si>
  <si>
    <t>SMI</t>
  </si>
  <si>
    <t>diario</t>
  </si>
  <si>
    <t>mensual</t>
  </si>
  <si>
    <t>12 pagas</t>
  </si>
  <si>
    <t>30 dias</t>
  </si>
  <si>
    <t>evolución</t>
  </si>
  <si>
    <t>-</t>
  </si>
  <si>
    <t>IPC</t>
  </si>
  <si>
    <t>Hijos</t>
  </si>
  <si>
    <t>2 o más</t>
  </si>
  <si>
    <t>Mínimo</t>
  </si>
  <si>
    <t>Máximo</t>
  </si>
  <si>
    <t>14 pagas</t>
  </si>
  <si>
    <t>Prestación por Desempleo (mensual)</t>
  </si>
  <si>
    <t>Salario Anual Máximo</t>
  </si>
  <si>
    <t>Minusvalía</t>
  </si>
  <si>
    <t>Fam. Num.</t>
  </si>
  <si>
    <t>Derecho a Asistencia Jurídica Gratuita</t>
  </si>
  <si>
    <t>Acceso a Viviendas con Protección Pública de Precio Limitado (VPPL)</t>
  </si>
  <si>
    <t>Acceso a Viviendas con Protección Pública Básica (VPPB)</t>
  </si>
  <si>
    <t>General</t>
  </si>
  <si>
    <t>Introduce tu Ingreso Anual Bruto</t>
  </si>
  <si>
    <t>¿Tienes una minusvalía reconocida?</t>
  </si>
  <si>
    <t>NO</t>
  </si>
  <si>
    <t>¿Tienes derecho a reducciones por familia numerosa?</t>
  </si>
  <si>
    <t>¿Cuántos hijos tienes?</t>
  </si>
  <si>
    <t>Cuantía mensual mínima de prestación por desempleo</t>
  </si>
  <si>
    <t>Cuantía mensual máxima de prestación por desempleo</t>
  </si>
  <si>
    <t>¿Tendrías derecho a asistencia jurídica gratuita?</t>
  </si>
  <si>
    <t>¿Tendrías derecho a solicitar una VPPL?</t>
  </si>
  <si>
    <t>¿Tendrías derecho a solicitar una VPPB?</t>
  </si>
  <si>
    <r>
      <rPr>
        <b/>
        <i/>
        <u val="single"/>
        <sz val="10"/>
        <color indexed="8"/>
        <rFont val="Arial"/>
        <family val="2"/>
      </rPr>
      <t>INSTRUCCIONES</t>
    </r>
    <r>
      <rPr>
        <b/>
        <sz val="10"/>
        <color indexed="8"/>
        <rFont val="Arial"/>
        <family val="2"/>
      </rPr>
      <t>:</t>
    </r>
    <r>
      <rPr>
        <sz val="10"/>
        <color theme="1"/>
        <rFont val="Arial"/>
        <family val="2"/>
      </rPr>
      <t xml:space="preserve"> Rellena los datos que te piden en las casillas en </t>
    </r>
    <r>
      <rPr>
        <b/>
        <sz val="10"/>
        <color indexed="10"/>
        <rFont val="Arial"/>
        <family val="2"/>
      </rPr>
      <t>rojo</t>
    </r>
    <r>
      <rPr>
        <sz val="10"/>
        <color theme="1"/>
        <rFont val="Arial"/>
        <family val="2"/>
      </rPr>
      <t xml:space="preserve"> y obten el resultado en las casillas </t>
    </r>
    <r>
      <rPr>
        <b/>
        <sz val="10"/>
        <color indexed="62"/>
        <rFont val="Arial"/>
        <family val="2"/>
      </rPr>
      <t>azules</t>
    </r>
  </si>
  <si>
    <t>0.8%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</si>
</sst>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10" xfId="48" applyFont="1" applyBorder="1" applyAlignment="1">
      <alignment horizontal="center"/>
    </xf>
    <xf numFmtId="44" fontId="0" fillId="0" borderId="11" xfId="48" applyFont="1" applyBorder="1" applyAlignment="1">
      <alignment horizontal="center"/>
    </xf>
    <xf numFmtId="44" fontId="0" fillId="0" borderId="12" xfId="48" applyFont="1" applyBorder="1" applyAlignment="1">
      <alignment horizontal="center"/>
    </xf>
    <xf numFmtId="10" fontId="0" fillId="0" borderId="13" xfId="48" applyNumberFormat="1" applyFont="1" applyBorder="1" applyAlignment="1">
      <alignment horizontal="center"/>
    </xf>
    <xf numFmtId="44" fontId="0" fillId="0" borderId="14" xfId="48" applyFont="1" applyBorder="1" applyAlignment="1">
      <alignment horizontal="center"/>
    </xf>
    <xf numFmtId="10" fontId="0" fillId="0" borderId="15" xfId="48" applyNumberFormat="1" applyFont="1" applyBorder="1" applyAlignment="1">
      <alignment horizontal="center"/>
    </xf>
    <xf numFmtId="44" fontId="0" fillId="0" borderId="16" xfId="48" applyFont="1" applyBorder="1" applyAlignment="1">
      <alignment horizontal="center"/>
    </xf>
    <xf numFmtId="44" fontId="0" fillId="0" borderId="17" xfId="48" applyFont="1" applyBorder="1" applyAlignment="1">
      <alignment horizontal="center"/>
    </xf>
    <xf numFmtId="10" fontId="0" fillId="0" borderId="18" xfId="48" applyNumberFormat="1" applyFont="1" applyBorder="1" applyAlignment="1">
      <alignment horizontal="center"/>
    </xf>
    <xf numFmtId="44" fontId="0" fillId="0" borderId="19" xfId="48" applyFont="1" applyBorder="1" applyAlignment="1">
      <alignment horizontal="center"/>
    </xf>
    <xf numFmtId="44" fontId="0" fillId="0" borderId="20" xfId="48" applyFont="1" applyBorder="1" applyAlignment="1">
      <alignment horizontal="center"/>
    </xf>
    <xf numFmtId="10" fontId="0" fillId="0" borderId="21" xfId="48" applyNumberFormat="1" applyFont="1" applyBorder="1" applyAlignment="1">
      <alignment horizontal="center"/>
    </xf>
    <xf numFmtId="0" fontId="37" fillId="7" borderId="22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7" borderId="14" xfId="0" applyFont="1" applyFill="1" applyBorder="1" applyAlignment="1">
      <alignment horizontal="center"/>
    </xf>
    <xf numFmtId="0" fontId="38" fillId="7" borderId="23" xfId="0" applyFont="1" applyFill="1" applyBorder="1" applyAlignment="1">
      <alignment horizontal="center"/>
    </xf>
    <xf numFmtId="0" fontId="38" fillId="7" borderId="16" xfId="0" applyFont="1" applyFill="1" applyBorder="1" applyAlignment="1">
      <alignment horizontal="center"/>
    </xf>
    <xf numFmtId="0" fontId="37" fillId="7" borderId="24" xfId="0" applyFont="1" applyFill="1" applyBorder="1" applyAlignment="1">
      <alignment horizontal="center"/>
    </xf>
    <xf numFmtId="0" fontId="37" fillId="7" borderId="25" xfId="0" applyFont="1" applyFill="1" applyBorder="1" applyAlignment="1">
      <alignment horizontal="center"/>
    </xf>
    <xf numFmtId="0" fontId="37" fillId="7" borderId="26" xfId="0" applyFont="1" applyFill="1" applyBorder="1" applyAlignment="1">
      <alignment horizontal="center"/>
    </xf>
    <xf numFmtId="44" fontId="0" fillId="0" borderId="11" xfId="48" applyFont="1" applyBorder="1" applyAlignment="1">
      <alignment horizontal="center"/>
    </xf>
    <xf numFmtId="44" fontId="0" fillId="0" borderId="12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6" xfId="48" applyFont="1" applyBorder="1" applyAlignment="1">
      <alignment horizontal="center"/>
    </xf>
    <xf numFmtId="44" fontId="0" fillId="0" borderId="17" xfId="48" applyFont="1" applyBorder="1" applyAlignment="1">
      <alignment horizontal="center"/>
    </xf>
    <xf numFmtId="44" fontId="0" fillId="0" borderId="18" xfId="48" applyFont="1" applyBorder="1" applyAlignment="1">
      <alignment horizontal="center"/>
    </xf>
    <xf numFmtId="0" fontId="38" fillId="7" borderId="27" xfId="0" applyFont="1" applyFill="1" applyBorder="1" applyAlignment="1">
      <alignment horizontal="center"/>
    </xf>
    <xf numFmtId="0" fontId="38" fillId="7" borderId="28" xfId="0" applyFont="1" applyFill="1" applyBorder="1" applyAlignment="1">
      <alignment horizontal="center"/>
    </xf>
    <xf numFmtId="0" fontId="37" fillId="7" borderId="29" xfId="0" applyFont="1" applyFill="1" applyBorder="1" applyAlignment="1">
      <alignment/>
    </xf>
    <xf numFmtId="0" fontId="37" fillId="7" borderId="3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39" fillId="4" borderId="0" xfId="0" applyFont="1" applyFill="1" applyAlignment="1">
      <alignment/>
    </xf>
    <xf numFmtId="0" fontId="39" fillId="4" borderId="0" xfId="0" applyFont="1" applyFill="1" applyAlignment="1">
      <alignment horizontal="center"/>
    </xf>
    <xf numFmtId="44" fontId="0" fillId="0" borderId="31" xfId="0" applyNumberFormat="1" applyBorder="1" applyAlignment="1">
      <alignment horizontal="center"/>
    </xf>
    <xf numFmtId="44" fontId="0" fillId="0" borderId="32" xfId="0" applyNumberFormat="1" applyBorder="1" applyAlignment="1">
      <alignment horizontal="center"/>
    </xf>
    <xf numFmtId="44" fontId="0" fillId="0" borderId="33" xfId="0" applyNumberFormat="1" applyBorder="1" applyAlignment="1">
      <alignment horizontal="center"/>
    </xf>
    <xf numFmtId="0" fontId="37" fillId="7" borderId="34" xfId="0" applyFont="1" applyFill="1" applyBorder="1" applyAlignment="1">
      <alignment horizontal="center"/>
    </xf>
    <xf numFmtId="0" fontId="37" fillId="7" borderId="35" xfId="0" applyFont="1" applyFill="1" applyBorder="1" applyAlignment="1">
      <alignment horizontal="center"/>
    </xf>
    <xf numFmtId="0" fontId="37" fillId="7" borderId="36" xfId="0" applyFont="1" applyFill="1" applyBorder="1" applyAlignment="1">
      <alignment horizontal="center"/>
    </xf>
    <xf numFmtId="0" fontId="37" fillId="7" borderId="37" xfId="0" applyFont="1" applyFill="1" applyBorder="1" applyAlignment="1">
      <alignment/>
    </xf>
    <xf numFmtId="0" fontId="0" fillId="7" borderId="38" xfId="0" applyFill="1" applyBorder="1" applyAlignment="1">
      <alignment horizontal="center"/>
    </xf>
    <xf numFmtId="0" fontId="37" fillId="7" borderId="39" xfId="0" applyFont="1" applyFill="1" applyBorder="1" applyAlignment="1">
      <alignment horizontal="center"/>
    </xf>
    <xf numFmtId="44" fontId="0" fillId="0" borderId="40" xfId="0" applyNumberFormat="1" applyBorder="1" applyAlignment="1">
      <alignment horizontal="center"/>
    </xf>
    <xf numFmtId="44" fontId="0" fillId="0" borderId="0" xfId="48" applyFont="1" applyAlignment="1">
      <alignment/>
    </xf>
    <xf numFmtId="0" fontId="0" fillId="0" borderId="0" xfId="0" applyAlignment="1">
      <alignment horizontal="right"/>
    </xf>
    <xf numFmtId="44" fontId="32" fillId="0" borderId="10" xfId="48" applyFont="1" applyBorder="1" applyAlignment="1">
      <alignment/>
    </xf>
    <xf numFmtId="0" fontId="32" fillId="0" borderId="10" xfId="0" applyFont="1" applyBorder="1" applyAlignment="1">
      <alignment horizontal="right"/>
    </xf>
    <xf numFmtId="44" fontId="40" fillId="0" borderId="10" xfId="48" applyFont="1" applyBorder="1" applyAlignment="1">
      <alignment/>
    </xf>
    <xf numFmtId="0" fontId="40" fillId="0" borderId="10" xfId="0" applyFont="1" applyBorder="1" applyAlignment="1">
      <alignment horizontal="right"/>
    </xf>
    <xf numFmtId="0" fontId="0" fillId="32" borderId="0" xfId="0" applyFill="1" applyAlignment="1">
      <alignment/>
    </xf>
    <xf numFmtId="0" fontId="38" fillId="2" borderId="10" xfId="0" applyFont="1" applyFill="1" applyBorder="1" applyAlignment="1">
      <alignment horizontal="left"/>
    </xf>
    <xf numFmtId="0" fontId="37" fillId="3" borderId="41" xfId="0" applyFont="1" applyFill="1" applyBorder="1" applyAlignment="1">
      <alignment horizontal="left"/>
    </xf>
    <xf numFmtId="0" fontId="37" fillId="3" borderId="42" xfId="0" applyFont="1" applyFill="1" applyBorder="1" applyAlignment="1">
      <alignment horizontal="left"/>
    </xf>
    <xf numFmtId="0" fontId="37" fillId="3" borderId="43" xfId="0" applyFont="1" applyFill="1" applyBorder="1" applyAlignment="1">
      <alignment horizontal="left"/>
    </xf>
    <xf numFmtId="0" fontId="38" fillId="7" borderId="25" xfId="0" applyFont="1" applyFill="1" applyBorder="1" applyAlignment="1">
      <alignment horizontal="center" vertical="center"/>
    </xf>
    <xf numFmtId="0" fontId="38" fillId="7" borderId="26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center"/>
    </xf>
    <xf numFmtId="0" fontId="37" fillId="7" borderId="44" xfId="0" applyFont="1" applyFill="1" applyBorder="1" applyAlignment="1">
      <alignment horizontal="center"/>
    </xf>
    <xf numFmtId="0" fontId="38" fillId="7" borderId="14" xfId="0" applyFont="1" applyFill="1" applyBorder="1" applyAlignment="1">
      <alignment horizontal="center" vertical="center"/>
    </xf>
    <xf numFmtId="0" fontId="38" fillId="7" borderId="27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/>
    </xf>
    <xf numFmtId="0" fontId="38" fillId="7" borderId="41" xfId="0" applyFont="1" applyFill="1" applyBorder="1" applyAlignment="1">
      <alignment horizontal="center" vertical="center"/>
    </xf>
    <xf numFmtId="0" fontId="38" fillId="7" borderId="45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/>
    </xf>
    <xf numFmtId="0" fontId="37" fillId="7" borderId="47" xfId="0" applyFont="1" applyFill="1" applyBorder="1" applyAlignment="1">
      <alignment horizontal="center"/>
    </xf>
    <xf numFmtId="44" fontId="0" fillId="0" borderId="27" xfId="48" applyFont="1" applyBorder="1" applyAlignment="1">
      <alignment horizontal="center"/>
    </xf>
    <xf numFmtId="44" fontId="0" fillId="0" borderId="23" xfId="48" applyFont="1" applyBorder="1" applyAlignment="1">
      <alignment horizontal="center"/>
    </xf>
    <xf numFmtId="10" fontId="0" fillId="0" borderId="48" xfId="48" applyNumberFormat="1" applyFont="1" applyBorder="1" applyAlignment="1">
      <alignment horizontal="center"/>
    </xf>
    <xf numFmtId="10" fontId="0" fillId="0" borderId="21" xfId="48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4" max="4" width="11.8515625" style="0" bestFit="1" customWidth="1"/>
    <col min="5" max="5" width="12.28125" style="0" bestFit="1" customWidth="1"/>
    <col min="6" max="6" width="11.8515625" style="0" bestFit="1" customWidth="1"/>
  </cols>
  <sheetData>
    <row r="1" s="51" customFormat="1" ht="12.75">
      <c r="A1" s="51" t="s">
        <v>33</v>
      </c>
    </row>
    <row r="4" spans="1:6" ht="12.75">
      <c r="A4" s="53" t="s">
        <v>23</v>
      </c>
      <c r="B4" s="54"/>
      <c r="C4" s="54"/>
      <c r="D4" s="54"/>
      <c r="E4" s="55"/>
      <c r="F4" s="47">
        <v>25000</v>
      </c>
    </row>
    <row r="5" spans="1:6" ht="12.75">
      <c r="A5" s="53" t="s">
        <v>24</v>
      </c>
      <c r="B5" s="54"/>
      <c r="C5" s="54"/>
      <c r="D5" s="54"/>
      <c r="E5" s="55"/>
      <c r="F5" s="48" t="s">
        <v>25</v>
      </c>
    </row>
    <row r="6" spans="1:6" ht="12.75">
      <c r="A6" s="53" t="s">
        <v>26</v>
      </c>
      <c r="B6" s="54"/>
      <c r="C6" s="54"/>
      <c r="D6" s="54"/>
      <c r="E6" s="55"/>
      <c r="F6" s="48" t="s">
        <v>25</v>
      </c>
    </row>
    <row r="7" spans="1:6" ht="12.75">
      <c r="A7" s="53" t="s">
        <v>27</v>
      </c>
      <c r="B7" s="54"/>
      <c r="C7" s="54"/>
      <c r="D7" s="54"/>
      <c r="E7" s="55"/>
      <c r="F7" s="48">
        <v>0</v>
      </c>
    </row>
    <row r="8" spans="4:5" ht="12.75">
      <c r="D8" s="45"/>
      <c r="E8" s="46"/>
    </row>
    <row r="9" spans="4:5" ht="12.75">
      <c r="D9" s="45"/>
      <c r="E9" s="46"/>
    </row>
    <row r="11" spans="1:6" ht="12.75">
      <c r="A11" s="52" t="s">
        <v>30</v>
      </c>
      <c r="B11" s="52"/>
      <c r="C11" s="52"/>
      <c r="D11" s="52"/>
      <c r="E11" s="52"/>
      <c r="F11" s="50" t="str">
        <f>IF(F4&gt;'Vinculaciones al IPREM'!F21,"NO",IF('Prestaciones, Beneficios, Otros'!F5="SI","SI",IF('Prestaciones, Beneficios, Otros'!F6="SI","SI",IF('Prestaciones, Beneficios, Otros'!F4&gt;'Vinculaciones al IPREM'!D21,"NO","SI"))))</f>
        <v>NO</v>
      </c>
    </row>
    <row r="12" spans="1:6" ht="12.75">
      <c r="A12" s="52" t="s">
        <v>31</v>
      </c>
      <c r="B12" s="52"/>
      <c r="C12" s="52"/>
      <c r="D12" s="52"/>
      <c r="E12" s="52"/>
      <c r="F12" s="50" t="str">
        <f>IF(F4&gt;'Vinculaciones al IPREM'!D26,"NO","SI")</f>
        <v>SI</v>
      </c>
    </row>
    <row r="13" spans="1:6" ht="12.75">
      <c r="A13" s="52" t="s">
        <v>32</v>
      </c>
      <c r="B13" s="52"/>
      <c r="C13" s="52"/>
      <c r="D13" s="52"/>
      <c r="E13" s="52"/>
      <c r="F13" s="50" t="str">
        <f>IF(F4&gt;'Vinculaciones al IPREM'!D31,"NO","SI")</f>
        <v>SI</v>
      </c>
    </row>
    <row r="14" spans="1:6" ht="12.75">
      <c r="A14" s="52" t="s">
        <v>28</v>
      </c>
      <c r="B14" s="52"/>
      <c r="C14" s="52"/>
      <c r="D14" s="52"/>
      <c r="E14" s="52"/>
      <c r="F14" s="49">
        <f>IF(F7=0,'Vinculaciones al IPREM'!C14,IF('Prestaciones, Beneficios, Otros'!F7=1,'Vinculaciones al IPREM'!D14,'Vinculaciones al IPREM'!E14))</f>
        <v>501.9840000000001</v>
      </c>
    </row>
    <row r="15" spans="1:6" ht="12.75">
      <c r="A15" s="52" t="s">
        <v>29</v>
      </c>
      <c r="B15" s="52"/>
      <c r="C15" s="52"/>
      <c r="D15" s="52"/>
      <c r="E15" s="52"/>
      <c r="F15" s="49">
        <f>IF(F7=0,'Vinculaciones al IPREM'!C15,IF('Prestaciones, Beneficios, Otros'!F7=1,'Vinculaciones al IPREM'!D15,'Vinculaciones al IPREM'!E15))</f>
        <v>1098.0900000000001</v>
      </c>
    </row>
  </sheetData>
  <sheetProtection/>
  <mergeCells count="9">
    <mergeCell ref="A11:E11"/>
    <mergeCell ref="A12:E12"/>
    <mergeCell ref="A13:E13"/>
    <mergeCell ref="A14:E14"/>
    <mergeCell ref="A15:E15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6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3.5" thickBot="1"/>
    <row r="3" spans="3:10" ht="12.75">
      <c r="C3" s="58" t="s">
        <v>0</v>
      </c>
      <c r="D3" s="59"/>
      <c r="E3" s="59"/>
      <c r="F3" s="59"/>
      <c r="G3" s="60"/>
      <c r="H3" s="58" t="s">
        <v>2</v>
      </c>
      <c r="I3" s="60"/>
      <c r="J3" s="14" t="s">
        <v>9</v>
      </c>
    </row>
    <row r="4" spans="3:10" ht="12.75">
      <c r="C4" s="61" t="s">
        <v>3</v>
      </c>
      <c r="D4" s="15" t="s">
        <v>4</v>
      </c>
      <c r="E4" s="63" t="s">
        <v>1</v>
      </c>
      <c r="F4" s="63"/>
      <c r="G4" s="64" t="s">
        <v>7</v>
      </c>
      <c r="H4" s="16" t="s">
        <v>4</v>
      </c>
      <c r="I4" s="64" t="s">
        <v>7</v>
      </c>
      <c r="J4" s="56" t="s">
        <v>7</v>
      </c>
    </row>
    <row r="5" spans="3:10" ht="13.5" thickBot="1">
      <c r="C5" s="62"/>
      <c r="D5" s="17" t="s">
        <v>6</v>
      </c>
      <c r="E5" s="17" t="s">
        <v>5</v>
      </c>
      <c r="F5" s="17" t="s">
        <v>14</v>
      </c>
      <c r="G5" s="65"/>
      <c r="H5" s="18" t="s">
        <v>6</v>
      </c>
      <c r="I5" s="66"/>
      <c r="J5" s="57"/>
    </row>
    <row r="6" spans="2:10" ht="12.75">
      <c r="B6" s="14">
        <v>1998</v>
      </c>
      <c r="C6" s="3" t="s">
        <v>8</v>
      </c>
      <c r="D6" s="4" t="s">
        <v>8</v>
      </c>
      <c r="E6" s="4" t="s">
        <v>8</v>
      </c>
      <c r="F6" s="4" t="s">
        <v>8</v>
      </c>
      <c r="G6" s="5" t="s">
        <v>8</v>
      </c>
      <c r="H6" s="3">
        <v>408.93</v>
      </c>
      <c r="I6" s="7">
        <v>0.021</v>
      </c>
      <c r="J6" s="7">
        <v>0.014</v>
      </c>
    </row>
    <row r="7" spans="2:10" ht="12.75">
      <c r="B7" s="19">
        <v>1999</v>
      </c>
      <c r="C7" s="11" t="s">
        <v>8</v>
      </c>
      <c r="D7" s="12" t="s">
        <v>8</v>
      </c>
      <c r="E7" s="12" t="s">
        <v>8</v>
      </c>
      <c r="F7" s="12" t="s">
        <v>8</v>
      </c>
      <c r="G7" s="13" t="s">
        <v>8</v>
      </c>
      <c r="H7" s="11">
        <v>416.32</v>
      </c>
      <c r="I7" s="13">
        <f>(H7-H6)/H6</f>
        <v>0.01807155258846254</v>
      </c>
      <c r="J7" s="13">
        <v>0.029</v>
      </c>
    </row>
    <row r="8" spans="2:10" ht="12.75">
      <c r="B8" s="19">
        <v>2000</v>
      </c>
      <c r="C8" s="11" t="s">
        <v>8</v>
      </c>
      <c r="D8" s="12" t="s">
        <v>8</v>
      </c>
      <c r="E8" s="12" t="s">
        <v>8</v>
      </c>
      <c r="F8" s="12" t="s">
        <v>8</v>
      </c>
      <c r="G8" s="13" t="s">
        <v>8</v>
      </c>
      <c r="H8" s="11">
        <v>424.8</v>
      </c>
      <c r="I8" s="13">
        <f aca="true" t="shared" si="0" ref="I8:I26">(H8-H7)/H7</f>
        <v>0.020368946963873986</v>
      </c>
      <c r="J8" s="13">
        <v>0.04</v>
      </c>
    </row>
    <row r="9" spans="2:10" ht="12.75">
      <c r="B9" s="19">
        <v>2001</v>
      </c>
      <c r="C9" s="11" t="s">
        <v>8</v>
      </c>
      <c r="D9" s="12" t="s">
        <v>8</v>
      </c>
      <c r="E9" s="12" t="s">
        <v>8</v>
      </c>
      <c r="F9" s="12" t="s">
        <v>8</v>
      </c>
      <c r="G9" s="13" t="s">
        <v>8</v>
      </c>
      <c r="H9" s="11">
        <v>433.45</v>
      </c>
      <c r="I9" s="13">
        <f t="shared" si="0"/>
        <v>0.020362523540489588</v>
      </c>
      <c r="J9" s="13">
        <v>0.027</v>
      </c>
    </row>
    <row r="10" spans="2:10" ht="12.75">
      <c r="B10" s="19">
        <v>2002</v>
      </c>
      <c r="C10" s="11" t="s">
        <v>8</v>
      </c>
      <c r="D10" s="12" t="s">
        <v>8</v>
      </c>
      <c r="E10" s="12" t="s">
        <v>8</v>
      </c>
      <c r="F10" s="12" t="s">
        <v>8</v>
      </c>
      <c r="G10" s="13" t="s">
        <v>8</v>
      </c>
      <c r="H10" s="11">
        <v>442.2</v>
      </c>
      <c r="I10" s="13">
        <f t="shared" si="0"/>
        <v>0.020186872765024802</v>
      </c>
      <c r="J10" s="13">
        <v>0.04</v>
      </c>
    </row>
    <row r="11" spans="2:10" ht="12.75">
      <c r="B11" s="20">
        <v>2003</v>
      </c>
      <c r="C11" s="6" t="s">
        <v>8</v>
      </c>
      <c r="D11" s="2" t="s">
        <v>8</v>
      </c>
      <c r="E11" s="2" t="s">
        <v>8</v>
      </c>
      <c r="F11" s="2" t="s">
        <v>8</v>
      </c>
      <c r="G11" s="7" t="s">
        <v>8</v>
      </c>
      <c r="H11" s="6">
        <v>451</v>
      </c>
      <c r="I11" s="13">
        <f t="shared" si="0"/>
        <v>0.01990049751243784</v>
      </c>
      <c r="J11" s="13">
        <v>0.026</v>
      </c>
    </row>
    <row r="12" spans="2:10" ht="12.75">
      <c r="B12" s="20">
        <v>2004</v>
      </c>
      <c r="C12" s="6">
        <v>15.35</v>
      </c>
      <c r="D12" s="2">
        <f aca="true" t="shared" si="1" ref="D12:D17">C12*30</f>
        <v>460.5</v>
      </c>
      <c r="E12" s="2">
        <f>D12*12</f>
        <v>5526</v>
      </c>
      <c r="F12" s="2">
        <f>D12*14</f>
        <v>6447</v>
      </c>
      <c r="G12" s="7" t="s">
        <v>8</v>
      </c>
      <c r="H12" s="6">
        <v>460.5</v>
      </c>
      <c r="I12" s="13">
        <f t="shared" si="0"/>
        <v>0.02106430155210643</v>
      </c>
      <c r="J12" s="13">
        <v>0.032</v>
      </c>
    </row>
    <row r="13" spans="2:10" ht="12.75">
      <c r="B13" s="20">
        <v>2005</v>
      </c>
      <c r="C13" s="6">
        <v>15.66</v>
      </c>
      <c r="D13" s="2">
        <f t="shared" si="1"/>
        <v>469.8</v>
      </c>
      <c r="E13" s="2">
        <f>D13*12</f>
        <v>5637.6</v>
      </c>
      <c r="F13" s="2">
        <f aca="true" t="shared" si="2" ref="F13:F24">D13*14</f>
        <v>6577.2</v>
      </c>
      <c r="G13" s="7">
        <f aca="true" t="shared" si="3" ref="G13:G25">(C13-C12)/C12</f>
        <v>0.020195439739413713</v>
      </c>
      <c r="H13" s="6">
        <v>513</v>
      </c>
      <c r="I13" s="13">
        <f t="shared" si="0"/>
        <v>0.11400651465798045</v>
      </c>
      <c r="J13" s="13">
        <v>0.037</v>
      </c>
    </row>
    <row r="14" spans="2:10" ht="12.75">
      <c r="B14" s="20">
        <v>2006</v>
      </c>
      <c r="C14" s="6">
        <v>15.97</v>
      </c>
      <c r="D14" s="2">
        <f t="shared" si="1"/>
        <v>479.1</v>
      </c>
      <c r="E14" s="2">
        <f>D14*12</f>
        <v>5749.200000000001</v>
      </c>
      <c r="F14" s="2">
        <f t="shared" si="2"/>
        <v>6707.400000000001</v>
      </c>
      <c r="G14" s="7">
        <f t="shared" si="3"/>
        <v>0.019795657726692242</v>
      </c>
      <c r="H14" s="6">
        <v>540.9</v>
      </c>
      <c r="I14" s="13">
        <f t="shared" si="0"/>
        <v>0.054385964912280656</v>
      </c>
      <c r="J14" s="13">
        <v>0.027</v>
      </c>
    </row>
    <row r="15" spans="2:10" ht="12.75">
      <c r="B15" s="20">
        <v>2007</v>
      </c>
      <c r="C15" s="6">
        <v>16.64</v>
      </c>
      <c r="D15" s="2">
        <f t="shared" si="1"/>
        <v>499.20000000000005</v>
      </c>
      <c r="E15" s="2">
        <f>D15*12</f>
        <v>5990.400000000001</v>
      </c>
      <c r="F15" s="2">
        <f t="shared" si="2"/>
        <v>6988.800000000001</v>
      </c>
      <c r="G15" s="7">
        <f t="shared" si="3"/>
        <v>0.0419536631183469</v>
      </c>
      <c r="H15" s="6">
        <v>570.6</v>
      </c>
      <c r="I15" s="13">
        <f t="shared" si="0"/>
        <v>0.05490848585690524</v>
      </c>
      <c r="J15" s="13">
        <v>0.042</v>
      </c>
    </row>
    <row r="16" spans="2:10" ht="12.75">
      <c r="B16" s="20">
        <v>2008</v>
      </c>
      <c r="C16" s="6">
        <v>17.23</v>
      </c>
      <c r="D16" s="2">
        <f t="shared" si="1"/>
        <v>516.9</v>
      </c>
      <c r="E16" s="2">
        <f>D16*12</f>
        <v>6202.799999999999</v>
      </c>
      <c r="F16" s="2">
        <f t="shared" si="2"/>
        <v>7236.599999999999</v>
      </c>
      <c r="G16" s="7">
        <f t="shared" si="3"/>
        <v>0.03545673076923076</v>
      </c>
      <c r="H16" s="6">
        <v>600</v>
      </c>
      <c r="I16" s="13">
        <f t="shared" si="0"/>
        <v>0.05152471083070448</v>
      </c>
      <c r="J16" s="13">
        <v>0.014</v>
      </c>
    </row>
    <row r="17" spans="2:10" ht="12.75">
      <c r="B17" s="20">
        <v>2009</v>
      </c>
      <c r="C17" s="6">
        <v>17.57</v>
      </c>
      <c r="D17" s="2">
        <f t="shared" si="1"/>
        <v>527.1</v>
      </c>
      <c r="E17" s="2">
        <v>6326.86</v>
      </c>
      <c r="F17" s="2">
        <v>7381.33</v>
      </c>
      <c r="G17" s="7">
        <f t="shared" si="3"/>
        <v>0.019733023795705157</v>
      </c>
      <c r="H17" s="6">
        <v>624</v>
      </c>
      <c r="I17" s="13">
        <f t="shared" si="0"/>
        <v>0.04</v>
      </c>
      <c r="J17" s="72" t="s">
        <v>34</v>
      </c>
    </row>
    <row r="18" spans="2:10" ht="12.75">
      <c r="B18" s="20">
        <v>2010</v>
      </c>
      <c r="C18" s="6">
        <v>17.75</v>
      </c>
      <c r="D18" s="2">
        <v>532.51</v>
      </c>
      <c r="E18" s="2">
        <v>6390.13</v>
      </c>
      <c r="F18" s="2">
        <f t="shared" si="2"/>
        <v>7455.139999999999</v>
      </c>
      <c r="G18" s="7">
        <f t="shared" si="3"/>
        <v>0.010244735344336921</v>
      </c>
      <c r="H18" s="6">
        <v>633.3</v>
      </c>
      <c r="I18" s="13">
        <f t="shared" si="0"/>
        <v>0.014903846153846082</v>
      </c>
      <c r="J18" s="13">
        <v>0.03</v>
      </c>
    </row>
    <row r="19" spans="2:10" ht="12.75">
      <c r="B19" s="20">
        <v>2011</v>
      </c>
      <c r="C19" s="6">
        <v>17.75</v>
      </c>
      <c r="D19" s="2">
        <v>532.51</v>
      </c>
      <c r="E19" s="2">
        <v>6390.13</v>
      </c>
      <c r="F19" s="2">
        <f t="shared" si="2"/>
        <v>7455.139999999999</v>
      </c>
      <c r="G19" s="7">
        <f t="shared" si="3"/>
        <v>0</v>
      </c>
      <c r="H19" s="6">
        <v>641.4</v>
      </c>
      <c r="I19" s="13">
        <f t="shared" si="0"/>
        <v>0.012790146849834238</v>
      </c>
      <c r="J19" s="13">
        <v>0.024</v>
      </c>
    </row>
    <row r="20" spans="2:10" ht="12.75">
      <c r="B20" s="20">
        <v>2012</v>
      </c>
      <c r="C20" s="6">
        <v>17.75</v>
      </c>
      <c r="D20" s="2">
        <v>532.51</v>
      </c>
      <c r="E20" s="2">
        <v>6390.13</v>
      </c>
      <c r="F20" s="2">
        <v>7455.139999999999</v>
      </c>
      <c r="G20" s="7">
        <f t="shared" si="3"/>
        <v>0</v>
      </c>
      <c r="H20" s="6">
        <v>641.4</v>
      </c>
      <c r="I20" s="13">
        <f t="shared" si="0"/>
        <v>0</v>
      </c>
      <c r="J20" s="13">
        <v>0.029</v>
      </c>
    </row>
    <row r="21" spans="2:10" ht="12.75">
      <c r="B21" s="20">
        <v>2013</v>
      </c>
      <c r="C21" s="6">
        <v>17.75</v>
      </c>
      <c r="D21" s="2">
        <v>532.51</v>
      </c>
      <c r="E21" s="2">
        <v>6390.13</v>
      </c>
      <c r="F21" s="2">
        <v>7455.139999999999</v>
      </c>
      <c r="G21" s="7">
        <f t="shared" si="3"/>
        <v>0</v>
      </c>
      <c r="H21" s="6">
        <v>645.3</v>
      </c>
      <c r="I21" s="13">
        <f t="shared" si="0"/>
        <v>0.006080449017773585</v>
      </c>
      <c r="J21" s="13">
        <v>0.003</v>
      </c>
    </row>
    <row r="22" spans="2:10" ht="12.75">
      <c r="B22" s="20">
        <v>2014</v>
      </c>
      <c r="C22" s="6">
        <v>17.75</v>
      </c>
      <c r="D22" s="2">
        <v>532.51</v>
      </c>
      <c r="E22" s="2">
        <v>6390.13</v>
      </c>
      <c r="F22" s="2">
        <v>7455.139999999999</v>
      </c>
      <c r="G22" s="7">
        <f t="shared" si="3"/>
        <v>0</v>
      </c>
      <c r="H22" s="6">
        <v>645.3</v>
      </c>
      <c r="I22" s="13">
        <f t="shared" si="0"/>
        <v>0</v>
      </c>
      <c r="J22" s="13">
        <v>-0.01</v>
      </c>
    </row>
    <row r="23" spans="2:10" ht="12.75">
      <c r="B23" s="20">
        <v>2015</v>
      </c>
      <c r="C23" s="6">
        <v>17.75</v>
      </c>
      <c r="D23" s="2">
        <v>532.51</v>
      </c>
      <c r="E23" s="2">
        <v>6390.13</v>
      </c>
      <c r="F23" s="2">
        <v>7455.139999999999</v>
      </c>
      <c r="G23" s="7">
        <f t="shared" si="3"/>
        <v>0</v>
      </c>
      <c r="H23" s="6">
        <v>648.6</v>
      </c>
      <c r="I23" s="13">
        <f t="shared" si="0"/>
        <v>0.005113900511390157</v>
      </c>
      <c r="J23" s="13">
        <v>0</v>
      </c>
    </row>
    <row r="24" spans="2:10" ht="12.75">
      <c r="B24" s="20">
        <v>2016</v>
      </c>
      <c r="C24" s="6">
        <v>17.75</v>
      </c>
      <c r="D24" s="2">
        <v>532.51</v>
      </c>
      <c r="E24" s="2">
        <v>6390.13</v>
      </c>
      <c r="F24" s="2">
        <v>7455.139999999999</v>
      </c>
      <c r="G24" s="7">
        <f t="shared" si="3"/>
        <v>0</v>
      </c>
      <c r="H24" s="6">
        <v>655.2</v>
      </c>
      <c r="I24" s="13">
        <f t="shared" si="0"/>
        <v>0.010175763182238702</v>
      </c>
      <c r="J24" s="13">
        <v>0.016</v>
      </c>
    </row>
    <row r="25" spans="2:10" ht="12.75">
      <c r="B25" s="68">
        <v>2017</v>
      </c>
      <c r="C25" s="69">
        <v>17.93</v>
      </c>
      <c r="D25" s="70">
        <v>537.84</v>
      </c>
      <c r="E25" s="70">
        <v>6454.03</v>
      </c>
      <c r="F25" s="2">
        <v>7519.59</v>
      </c>
      <c r="G25" s="7">
        <f t="shared" si="3"/>
        <v>0.01014084507042252</v>
      </c>
      <c r="H25" s="69">
        <v>707.6</v>
      </c>
      <c r="I25" s="13">
        <f t="shared" si="0"/>
        <v>0.07997557997557994</v>
      </c>
      <c r="J25" s="71"/>
    </row>
    <row r="26" spans="2:10" ht="13.5" thickBot="1">
      <c r="B26" s="21">
        <v>2018</v>
      </c>
      <c r="C26" s="8">
        <v>17.93</v>
      </c>
      <c r="D26" s="9">
        <v>537.84</v>
      </c>
      <c r="E26" s="9">
        <v>6454.03</v>
      </c>
      <c r="F26" s="9">
        <v>7519.59</v>
      </c>
      <c r="G26" s="10">
        <f>0</f>
        <v>0</v>
      </c>
      <c r="H26" s="8">
        <v>735.9</v>
      </c>
      <c r="I26" s="10">
        <f t="shared" si="0"/>
        <v>0.03999434708875064</v>
      </c>
      <c r="J26" s="10"/>
    </row>
  </sheetData>
  <sheetProtection/>
  <mergeCells count="7">
    <mergeCell ref="J4:J5"/>
    <mergeCell ref="C3:G3"/>
    <mergeCell ref="H3:I3"/>
    <mergeCell ref="C4:C5"/>
    <mergeCell ref="E4:F4"/>
    <mergeCell ref="G4:G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28125" style="0" customWidth="1"/>
    <col min="3" max="9" width="12.28125" style="1" customWidth="1"/>
    <col min="10" max="10" width="12.28125" style="0" customWidth="1"/>
    <col min="11" max="11" width="8.7109375" style="0" customWidth="1"/>
  </cols>
  <sheetData>
    <row r="2" ht="13.5" thickBot="1"/>
    <row r="3" spans="3:10" ht="12.75">
      <c r="C3" s="58" t="s">
        <v>0</v>
      </c>
      <c r="D3" s="59"/>
      <c r="E3" s="59"/>
      <c r="F3" s="59"/>
      <c r="G3" s="60"/>
      <c r="H3" s="58" t="s">
        <v>2</v>
      </c>
      <c r="I3" s="60"/>
      <c r="J3" s="14" t="s">
        <v>9</v>
      </c>
    </row>
    <row r="4" spans="3:10" ht="12.75">
      <c r="C4" s="61" t="s">
        <v>3</v>
      </c>
      <c r="D4" s="15" t="s">
        <v>4</v>
      </c>
      <c r="E4" s="63" t="s">
        <v>1</v>
      </c>
      <c r="F4" s="63"/>
      <c r="G4" s="64" t="s">
        <v>7</v>
      </c>
      <c r="H4" s="16" t="s">
        <v>4</v>
      </c>
      <c r="I4" s="64" t="s">
        <v>7</v>
      </c>
      <c r="J4" s="56" t="s">
        <v>7</v>
      </c>
    </row>
    <row r="5" spans="3:10" ht="13.5" thickBot="1">
      <c r="C5" s="62"/>
      <c r="D5" s="17" t="s">
        <v>6</v>
      </c>
      <c r="E5" s="17" t="s">
        <v>5</v>
      </c>
      <c r="F5" s="17" t="s">
        <v>14</v>
      </c>
      <c r="G5" s="65"/>
      <c r="H5" s="18" t="s">
        <v>6</v>
      </c>
      <c r="I5" s="66"/>
      <c r="J5" s="57"/>
    </row>
    <row r="6" spans="2:10" ht="12.75">
      <c r="B6" s="14">
        <v>2017</v>
      </c>
      <c r="C6" s="3">
        <v>17.93</v>
      </c>
      <c r="D6" s="4">
        <v>537.84</v>
      </c>
      <c r="E6" s="4">
        <v>6454.03</v>
      </c>
      <c r="F6" s="4">
        <v>7519.59</v>
      </c>
      <c r="G6" s="5">
        <v>0.01014084507042252</v>
      </c>
      <c r="H6" s="6">
        <v>707.6</v>
      </c>
      <c r="I6" s="13">
        <v>0.07997557997557994</v>
      </c>
      <c r="J6" s="13"/>
    </row>
    <row r="7" spans="2:10" ht="13.5" thickBot="1">
      <c r="B7" s="21">
        <v>2018</v>
      </c>
      <c r="C7" s="8">
        <v>17.93</v>
      </c>
      <c r="D7" s="9">
        <v>537.84</v>
      </c>
      <c r="E7" s="9">
        <v>6454.03</v>
      </c>
      <c r="F7" s="9">
        <v>7519.59</v>
      </c>
      <c r="G7" s="10">
        <v>0</v>
      </c>
      <c r="H7" s="8">
        <v>735.9</v>
      </c>
      <c r="I7" s="10">
        <v>0.03999434708875064</v>
      </c>
      <c r="J7" s="10"/>
    </row>
    <row r="10" spans="2:4" ht="12.75">
      <c r="B10" s="33" t="s">
        <v>15</v>
      </c>
      <c r="C10" s="34"/>
      <c r="D10" s="34"/>
    </row>
    <row r="11" ht="13.5" thickBot="1"/>
    <row r="12" spans="3:5" ht="12.75">
      <c r="C12" s="58" t="s">
        <v>10</v>
      </c>
      <c r="D12" s="59"/>
      <c r="E12" s="67"/>
    </row>
    <row r="13" spans="3:5" ht="13.5" thickBot="1">
      <c r="C13" s="28">
        <v>0</v>
      </c>
      <c r="D13" s="17">
        <v>1</v>
      </c>
      <c r="E13" s="29" t="s">
        <v>11</v>
      </c>
    </row>
    <row r="14" spans="2:5" ht="12.75">
      <c r="B14" s="30" t="s">
        <v>12</v>
      </c>
      <c r="C14" s="22">
        <f>0.8*D7*(7/6)</f>
        <v>501.9840000000001</v>
      </c>
      <c r="D14" s="23">
        <f>1.07*D7*(7/6)</f>
        <v>671.4036000000001</v>
      </c>
      <c r="E14" s="24">
        <f>1.07*D7*(7/6)</f>
        <v>671.4036000000001</v>
      </c>
    </row>
    <row r="15" spans="2:5" ht="13.5" thickBot="1">
      <c r="B15" s="31" t="s">
        <v>13</v>
      </c>
      <c r="C15" s="25">
        <f>1.75*D7*(7/6)</f>
        <v>1098.0900000000001</v>
      </c>
      <c r="D15" s="26">
        <f>2*D7*(7/6)</f>
        <v>1254.9600000000003</v>
      </c>
      <c r="E15" s="27">
        <f>2.25*D7*(7/6)</f>
        <v>1411.8300000000002</v>
      </c>
    </row>
    <row r="18" spans="2:4" ht="12.75">
      <c r="B18" s="33" t="s">
        <v>19</v>
      </c>
      <c r="C18" s="32"/>
      <c r="D18" s="32"/>
    </row>
    <row r="19" ht="13.5" thickBot="1"/>
    <row r="20" spans="4:6" ht="13.5" thickBot="1">
      <c r="D20" s="38" t="s">
        <v>22</v>
      </c>
      <c r="E20" s="39" t="s">
        <v>17</v>
      </c>
      <c r="F20" s="40" t="s">
        <v>18</v>
      </c>
    </row>
    <row r="21" spans="2:6" ht="13.5" thickBot="1">
      <c r="B21" s="41" t="s">
        <v>16</v>
      </c>
      <c r="C21" s="42"/>
      <c r="D21" s="35">
        <f>2*F7</f>
        <v>15039.18</v>
      </c>
      <c r="E21" s="36">
        <f>4*F7</f>
        <v>30078.36</v>
      </c>
      <c r="F21" s="37">
        <f>4*F7</f>
        <v>30078.36</v>
      </c>
    </row>
    <row r="23" spans="2:7" ht="12.75">
      <c r="B23" s="33" t="s">
        <v>20</v>
      </c>
      <c r="C23" s="32"/>
      <c r="D23" s="32"/>
      <c r="E23" s="32"/>
      <c r="F23" s="32"/>
      <c r="G23" s="32"/>
    </row>
    <row r="24" ht="13.5" thickBot="1"/>
    <row r="25" ht="13.5" thickBot="1">
      <c r="D25" s="43" t="s">
        <v>22</v>
      </c>
    </row>
    <row r="26" spans="2:4" ht="13.5" thickBot="1">
      <c r="B26" s="41" t="s">
        <v>16</v>
      </c>
      <c r="C26" s="42"/>
      <c r="D26" s="44">
        <f>7.5*F7</f>
        <v>56396.925</v>
      </c>
    </row>
    <row r="28" spans="2:6" ht="12.75">
      <c r="B28" s="33" t="s">
        <v>21</v>
      </c>
      <c r="C28" s="32"/>
      <c r="D28" s="32"/>
      <c r="E28" s="32"/>
      <c r="F28" s="32"/>
    </row>
    <row r="29" ht="13.5" thickBot="1"/>
    <row r="30" ht="13.5" thickBot="1">
      <c r="D30" s="43" t="s">
        <v>22</v>
      </c>
    </row>
    <row r="31" spans="2:4" ht="13.5" thickBot="1">
      <c r="B31" s="41" t="s">
        <v>16</v>
      </c>
      <c r="C31" s="42"/>
      <c r="D31" s="44">
        <f>5.5*F7</f>
        <v>41357.745</v>
      </c>
    </row>
  </sheetData>
  <sheetProtection/>
  <mergeCells count="8">
    <mergeCell ref="C12:E12"/>
    <mergeCell ref="J4:J5"/>
    <mergeCell ref="E4:F4"/>
    <mergeCell ref="C3:G3"/>
    <mergeCell ref="H3:I3"/>
    <mergeCell ref="C4:C5"/>
    <mergeCell ref="G4:G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x002540</dc:creator>
  <cp:keywords/>
  <dc:description/>
  <cp:lastModifiedBy>Tools</cp:lastModifiedBy>
  <dcterms:created xsi:type="dcterms:W3CDTF">2012-01-19T15:09:57Z</dcterms:created>
  <dcterms:modified xsi:type="dcterms:W3CDTF">2017-12-30T11:07:51Z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1199675219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ppbe@iberdrola.es</vt:lpwstr>
  </property>
  <property fmtid="{D5CDD505-2E9C-101B-9397-08002B2CF9AE}" pid="6" name="_AuthorEmailDisplayName">
    <vt:lpwstr>Piriz Benitez, Pablo</vt:lpwstr>
  </property>
  <property fmtid="{D5CDD505-2E9C-101B-9397-08002B2CF9AE}" pid="7" name="_ReviewingToolsShownOnce">
    <vt:lpwstr/>
  </property>
</Properties>
</file>